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bla\OneDrive\Desktop\AYC 2024\2024 Boatshow\"/>
    </mc:Choice>
  </mc:AlternateContent>
  <bookViews>
    <workbookView xWindow="0" yWindow="0" windowWidth="19200" windowHeight="7092"/>
  </bookViews>
  <sheets>
    <sheet name="Member" sheetId="1" r:id="rId1"/>
    <sheet name="Visitor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3" i="1"/>
  <c r="I22" i="1"/>
  <c r="J27" i="1" l="1"/>
  <c r="J31" i="1" l="1"/>
  <c r="J25" i="1"/>
  <c r="J30" i="1" l="1"/>
  <c r="J23" i="1"/>
  <c r="J22" i="1"/>
  <c r="J20" i="1"/>
  <c r="J18" i="1"/>
  <c r="J17" i="1"/>
  <c r="J16" i="1"/>
  <c r="J15" i="1"/>
  <c r="J14" i="1" l="1"/>
  <c r="J12" i="1"/>
  <c r="F14" i="2" l="1"/>
  <c r="F7" i="2"/>
  <c r="F6" i="2"/>
  <c r="F9" i="2"/>
  <c r="F17" i="2" l="1"/>
  <c r="J29" i="1"/>
  <c r="J26" i="1"/>
  <c r="J13" i="1" l="1"/>
  <c r="J21" i="1"/>
  <c r="J32" i="1" s="1"/>
  <c r="J35" i="1" s="1"/>
  <c r="J37" i="1" s="1"/>
</calcChain>
</file>

<file path=xl/sharedStrings.xml><?xml version="1.0" encoding="utf-8"?>
<sst xmlns="http://schemas.openxmlformats.org/spreadsheetml/2006/main" count="79" uniqueCount="68">
  <si>
    <t>Entrance Fee</t>
  </si>
  <si>
    <t>Invoice Date</t>
  </si>
  <si>
    <t>Due with Application</t>
  </si>
  <si>
    <t>Dues &amp; Fees</t>
  </si>
  <si>
    <t>Amount</t>
  </si>
  <si>
    <t>Notes</t>
  </si>
  <si>
    <t>Food &amp; Beverage Credit</t>
  </si>
  <si>
    <t>Marina</t>
  </si>
  <si>
    <t>Mooring</t>
  </si>
  <si>
    <t>per cord</t>
  </si>
  <si>
    <t>October</t>
  </si>
  <si>
    <t>Winter Storage</t>
  </si>
  <si>
    <t>Launch &amp; Haul</t>
  </si>
  <si>
    <t>Summer Power:</t>
  </si>
  <si>
    <t xml:space="preserve">                   15 amps</t>
  </si>
  <si>
    <t xml:space="preserve">                   30 amps</t>
  </si>
  <si>
    <t xml:space="preserve">                   50 amps</t>
  </si>
  <si>
    <t>Notes:</t>
  </si>
  <si>
    <t>Name:</t>
  </si>
  <si>
    <t>Boat Size:</t>
  </si>
  <si>
    <t>Price</t>
  </si>
  <si>
    <t>Intermediate Membership</t>
  </si>
  <si>
    <t>Senior 25 Membership</t>
  </si>
  <si>
    <t>Senior 30 Membership</t>
  </si>
  <si>
    <t>Senior 35 Membership</t>
  </si>
  <si>
    <t>Unit</t>
  </si>
  <si>
    <t>Spar Storage</t>
  </si>
  <si>
    <t>Trailer Storage</t>
  </si>
  <si>
    <t>Rate</t>
  </si>
  <si>
    <t>Length</t>
  </si>
  <si>
    <t>Weight (tons)</t>
  </si>
  <si>
    <t>per month</t>
  </si>
  <si>
    <t>Moorings include tender service</t>
  </si>
  <si>
    <t>Marinas include power and water</t>
  </si>
  <si>
    <t>&lt;20</t>
  </si>
  <si>
    <t>&gt;20</t>
  </si>
  <si>
    <t>Days</t>
  </si>
  <si>
    <t>Months</t>
  </si>
  <si>
    <t>HST</t>
  </si>
  <si>
    <t>Total</t>
  </si>
  <si>
    <t>Total Due:</t>
  </si>
  <si>
    <t>HST incl</t>
  </si>
  <si>
    <t>Armdale Yacht Club</t>
  </si>
  <si>
    <t>Beam</t>
  </si>
  <si>
    <t>Capital Fund Assessment</t>
  </si>
  <si>
    <t>Once paid this is set up as a credit for your use.</t>
  </si>
  <si>
    <t>Email Address:</t>
  </si>
  <si>
    <t>Subtotal</t>
  </si>
  <si>
    <t>Sail Nova Scotia &amp; Sail Canada</t>
  </si>
  <si>
    <t>&amp; Billed January Annually</t>
  </si>
  <si>
    <t>(In water w. winter storage)</t>
  </si>
  <si>
    <t xml:space="preserve"> </t>
  </si>
  <si>
    <t>Effective</t>
  </si>
  <si>
    <t>19 - 24 years of age</t>
  </si>
  <si>
    <t>25 - 29 years of age</t>
  </si>
  <si>
    <t>30 - 34 years of age</t>
  </si>
  <si>
    <t>35+ years of age</t>
  </si>
  <si>
    <t>April</t>
  </si>
  <si>
    <t>Monthly Flexible Payment Plans Available.</t>
  </si>
  <si>
    <t>Intermediate &amp; Senior Membership &amp; Marine Services Estimate Form</t>
  </si>
  <si>
    <t xml:space="preserve">Option to pay half on joining &amp; half in January the following year, or pay in full up front. </t>
  </si>
  <si>
    <t xml:space="preserve">Name: </t>
  </si>
  <si>
    <r>
      <t xml:space="preserve">$33.80 per foot; </t>
    </r>
    <r>
      <rPr>
        <b/>
        <sz val="11"/>
        <color theme="1"/>
        <rFont val="Calibri"/>
        <family val="2"/>
        <scheme val="minor"/>
      </rPr>
      <t>$735 minimum charge</t>
    </r>
    <r>
      <rPr>
        <sz val="11"/>
        <color theme="1"/>
        <rFont val="Calibri"/>
        <family val="2"/>
        <scheme val="minor"/>
      </rPr>
      <t xml:space="preserve"> for 21' &amp; under</t>
    </r>
  </si>
  <si>
    <t>$4.98 per foot</t>
  </si>
  <si>
    <t>$2.76 per square foot</t>
  </si>
  <si>
    <t>1)  Winter Power is $105.00 per cord plus meter reading or level of usage</t>
  </si>
  <si>
    <t>$2.65 per square foot</t>
  </si>
  <si>
    <t>Revised:  2024 01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</si>
</sst>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1" applyFont="1"/>
    <xf numFmtId="165" fontId="3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6" fillId="3" borderId="3" xfId="0" applyFont="1" applyFill="1" applyBorder="1"/>
    <xf numFmtId="0" fontId="6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6" fillId="3" borderId="1" xfId="1" applyFont="1" applyFill="1" applyBorder="1"/>
    <xf numFmtId="0" fontId="7" fillId="3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 applyAlignment="1">
      <alignment horizontal="center"/>
    </xf>
    <xf numFmtId="165" fontId="6" fillId="2" borderId="1" xfId="1" applyFont="1" applyFill="1" applyBorder="1"/>
    <xf numFmtId="0" fontId="7" fillId="2" borderId="1" xfId="0" applyFont="1" applyFill="1" applyBorder="1"/>
    <xf numFmtId="165" fontId="3" fillId="0" borderId="0" xfId="1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1" applyFont="1" applyAlignment="1" applyProtection="1">
      <alignment horizontal="center"/>
      <protection locked="0"/>
    </xf>
    <xf numFmtId="165" fontId="3" fillId="0" borderId="0" xfId="1" applyFont="1" applyProtection="1"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5" fontId="0" fillId="0" borderId="0" xfId="1" applyFont="1" applyBorder="1" applyAlignment="1" applyProtection="1">
      <alignment horizontal="center"/>
    </xf>
    <xf numFmtId="165" fontId="3" fillId="0" borderId="0" xfId="1" applyFont="1" applyBorder="1" applyProtection="1"/>
    <xf numFmtId="0" fontId="0" fillId="0" borderId="6" xfId="0" applyBorder="1"/>
    <xf numFmtId="14" fontId="0" fillId="0" borderId="0" xfId="4" applyNumberFormat="1" applyFont="1" applyBorder="1" applyAlignment="1" applyProtection="1">
      <alignment horizontal="center"/>
    </xf>
    <xf numFmtId="165" fontId="10" fillId="4" borderId="13" xfId="1" applyFont="1" applyFill="1" applyBorder="1" applyAlignment="1" applyProtection="1">
      <alignment horizontal="center"/>
    </xf>
    <xf numFmtId="0" fontId="10" fillId="4" borderId="1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0" xfId="1" applyFont="1" applyBorder="1" applyAlignment="1" applyProtection="1">
      <alignment horizontal="center" vertical="top"/>
    </xf>
    <xf numFmtId="165" fontId="3" fillId="0" borderId="0" xfId="1" applyFont="1" applyBorder="1" applyAlignment="1" applyProtection="1">
      <alignment vertical="top"/>
    </xf>
    <xf numFmtId="0" fontId="0" fillId="0" borderId="0" xfId="0" applyAlignment="1">
      <alignment wrapText="1"/>
    </xf>
    <xf numFmtId="44" fontId="1" fillId="0" borderId="0" xfId="3" applyFont="1" applyBorder="1" applyProtection="1"/>
    <xf numFmtId="165" fontId="0" fillId="0" borderId="0" xfId="1" applyFont="1" applyBorder="1" applyProtection="1"/>
    <xf numFmtId="165" fontId="0" fillId="0" borderId="14" xfId="1" applyFont="1" applyBorder="1" applyAlignment="1" applyProtection="1">
      <alignment horizontal="center"/>
    </xf>
    <xf numFmtId="165" fontId="3" fillId="0" borderId="14" xfId="1" applyFont="1" applyBorder="1" applyProtection="1"/>
    <xf numFmtId="165" fontId="0" fillId="0" borderId="8" xfId="1" applyFont="1" applyBorder="1" applyAlignment="1" applyProtection="1">
      <alignment horizontal="center"/>
    </xf>
    <xf numFmtId="165" fontId="3" fillId="0" borderId="8" xfId="1" applyFont="1" applyBorder="1" applyProtection="1"/>
    <xf numFmtId="0" fontId="16" fillId="0" borderId="8" xfId="0" applyFont="1" applyBorder="1" applyAlignment="1">
      <alignment horizontal="right"/>
    </xf>
    <xf numFmtId="0" fontId="0" fillId="0" borderId="9" xfId="0" applyBorder="1"/>
    <xf numFmtId="0" fontId="4" fillId="0" borderId="0" xfId="0" applyFont="1"/>
    <xf numFmtId="0" fontId="0" fillId="0" borderId="8" xfId="0" applyBorder="1"/>
    <xf numFmtId="0" fontId="2" fillId="0" borderId="0" xfId="0" applyFont="1" applyAlignment="1">
      <alignment horizontal="center"/>
    </xf>
    <xf numFmtId="0" fontId="16" fillId="0" borderId="8" xfId="0" applyFont="1" applyBorder="1"/>
    <xf numFmtId="0" fontId="0" fillId="0" borderId="8" xfId="0" applyBorder="1" applyAlignment="1">
      <alignment horizontal="center"/>
    </xf>
    <xf numFmtId="0" fontId="17" fillId="4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1" applyFont="1" applyFill="1" applyBorder="1" applyAlignment="1" applyProtection="1">
      <alignment horizontal="center"/>
      <protection locked="0"/>
    </xf>
    <xf numFmtId="165" fontId="9" fillId="0" borderId="0" xfId="1" applyFont="1" applyFill="1" applyBorder="1" applyProtection="1">
      <protection locked="0"/>
    </xf>
    <xf numFmtId="0" fontId="0" fillId="5" borderId="13" xfId="0" applyFill="1" applyBorder="1"/>
    <xf numFmtId="0" fontId="0" fillId="0" borderId="13" xfId="0" applyBorder="1" applyAlignment="1">
      <alignment horizontal="center"/>
    </xf>
    <xf numFmtId="0" fontId="0" fillId="5" borderId="13" xfId="0" applyFill="1" applyBorder="1" applyAlignment="1">
      <alignment horizontal="center"/>
    </xf>
    <xf numFmtId="165" fontId="0" fillId="0" borderId="13" xfId="1" applyFont="1" applyBorder="1"/>
    <xf numFmtId="165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0" fontId="13" fillId="0" borderId="13" xfId="0" applyFont="1" applyBorder="1"/>
    <xf numFmtId="0" fontId="0" fillId="5" borderId="13" xfId="0" applyFill="1" applyBorder="1" applyAlignment="1" applyProtection="1">
      <alignment horizontal="center"/>
      <protection locked="0"/>
    </xf>
    <xf numFmtId="0" fontId="13" fillId="0" borderId="13" xfId="0" applyFont="1" applyBorder="1" applyAlignment="1">
      <alignment vertical="top"/>
    </xf>
    <xf numFmtId="0" fontId="0" fillId="5" borderId="13" xfId="0" applyFill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0" fillId="5" borderId="13" xfId="0" applyFill="1" applyBorder="1"/>
    <xf numFmtId="0" fontId="8" fillId="5" borderId="13" xfId="0" applyFont="1" applyFill="1" applyBorder="1" applyAlignment="1" applyProtection="1">
      <protection locked="0"/>
    </xf>
    <xf numFmtId="0" fontId="8" fillId="5" borderId="13" xfId="0" applyFont="1" applyFill="1" applyBorder="1" applyAlignment="1" applyProtection="1">
      <alignment horizontal="left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15" fillId="5" borderId="13" xfId="2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left"/>
      <protection locked="0"/>
    </xf>
  </cellXfs>
  <cellStyles count="5">
    <cellStyle name="Comma" xfId="4" builtinId="3"/>
    <cellStyle name="Currency" xfId="1" builtinId="4"/>
    <cellStyle name="Currency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90" zoomScaleNormal="90" workbookViewId="0">
      <selection activeCell="K38" sqref="K38"/>
    </sheetView>
  </sheetViews>
  <sheetFormatPr defaultColWidth="9.109375" defaultRowHeight="14.4" x14ac:dyDescent="0.3"/>
  <cols>
    <col min="1" max="1" width="9.109375" style="23"/>
    <col min="2" max="2" width="4.109375" style="23" customWidth="1"/>
    <col min="3" max="3" width="20" style="23" customWidth="1"/>
    <col min="4" max="4" width="9.5546875" style="24" customWidth="1"/>
    <col min="5" max="5" width="1.5546875" style="24" customWidth="1"/>
    <col min="6" max="6" width="10.44140625" style="24" customWidth="1"/>
    <col min="7" max="7" width="25.33203125" style="23" customWidth="1"/>
    <col min="8" max="8" width="7.5546875" style="24" customWidth="1"/>
    <col min="9" max="9" width="12.88671875" style="25" customWidth="1"/>
    <col min="10" max="10" width="14.88671875" style="26" customWidth="1"/>
    <col min="11" max="11" width="65.5546875" style="23" customWidth="1"/>
    <col min="12" max="12" width="4" style="23" customWidth="1"/>
    <col min="13" max="16384" width="9.109375" style="23"/>
  </cols>
  <sheetData>
    <row r="1" spans="2:12" ht="17.25" customHeight="1" thickBot="1" x14ac:dyDescent="0.35"/>
    <row r="2" spans="2:12" ht="37.5" customHeight="1" thickBot="1" x14ac:dyDescent="0.9">
      <c r="B2" s="81" t="s">
        <v>42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ht="37.5" customHeight="1" x14ac:dyDescent="0.85">
      <c r="B3" s="27"/>
      <c r="C3" s="63"/>
      <c r="D3" s="64"/>
      <c r="E3" s="64"/>
      <c r="F3" s="64"/>
      <c r="G3" s="64"/>
      <c r="H3" s="64"/>
      <c r="I3" s="64"/>
      <c r="J3" s="64"/>
      <c r="K3" s="64"/>
      <c r="L3" s="28"/>
    </row>
    <row r="4" spans="2:12" ht="25.8" x14ac:dyDescent="0.5">
      <c r="B4" s="29"/>
      <c r="C4" s="80" t="s">
        <v>59</v>
      </c>
      <c r="D4" s="80"/>
      <c r="E4" s="80"/>
      <c r="F4" s="80"/>
      <c r="G4" s="80"/>
      <c r="H4" s="80"/>
      <c r="I4" s="80"/>
      <c r="J4" s="80"/>
      <c r="K4" s="80"/>
      <c r="L4" s="30"/>
    </row>
    <row r="5" spans="2:12" ht="21" x14ac:dyDescent="0.4">
      <c r="B5" s="29"/>
      <c r="C5" s="85" t="s">
        <v>61</v>
      </c>
      <c r="D5" s="87"/>
      <c r="E5" s="87"/>
      <c r="F5" s="87"/>
      <c r="G5" s="87"/>
      <c r="H5" s="65"/>
      <c r="I5" s="66"/>
      <c r="J5" s="67"/>
      <c r="L5" s="30"/>
    </row>
    <row r="6" spans="2:12" ht="21" x14ac:dyDescent="0.4">
      <c r="B6" s="29"/>
      <c r="C6" s="86" t="s">
        <v>46</v>
      </c>
      <c r="D6" s="88"/>
      <c r="E6" s="89"/>
      <c r="F6" s="89"/>
      <c r="G6" s="89"/>
      <c r="H6" s="89"/>
      <c r="I6" s="89"/>
      <c r="J6" s="89"/>
      <c r="K6" s="23" t="s">
        <v>51</v>
      </c>
      <c r="L6" s="30"/>
    </row>
    <row r="7" spans="2:12" ht="6.75" customHeight="1" x14ac:dyDescent="0.35">
      <c r="B7" s="29"/>
      <c r="C7" s="31"/>
      <c r="D7" s="32"/>
      <c r="E7" s="32"/>
      <c r="F7" s="32"/>
      <c r="G7" s="32"/>
      <c r="H7" s="32"/>
      <c r="I7" s="32"/>
      <c r="J7" s="32"/>
      <c r="L7" s="30"/>
    </row>
    <row r="8" spans="2:12" ht="17.399999999999999" x14ac:dyDescent="0.35">
      <c r="B8" s="29"/>
      <c r="C8" s="33" t="s">
        <v>19</v>
      </c>
      <c r="D8" s="79"/>
      <c r="E8" s="34"/>
      <c r="F8" s="79"/>
      <c r="G8" s="58"/>
      <c r="I8" s="40" t="s">
        <v>52</v>
      </c>
      <c r="J8" s="41"/>
      <c r="K8"/>
      <c r="L8" s="42"/>
    </row>
    <row r="9" spans="2:12" x14ac:dyDescent="0.3">
      <c r="B9" s="29"/>
      <c r="D9" s="78" t="s">
        <v>29</v>
      </c>
      <c r="F9" s="78" t="s">
        <v>43</v>
      </c>
      <c r="G9"/>
      <c r="I9" s="43">
        <v>45292</v>
      </c>
      <c r="J9" s="41"/>
      <c r="K9"/>
      <c r="L9" s="42"/>
    </row>
    <row r="10" spans="2:12" s="37" customFormat="1" ht="18" x14ac:dyDescent="0.35">
      <c r="B10" s="35"/>
      <c r="C10" s="45" t="s">
        <v>1</v>
      </c>
      <c r="D10" s="60"/>
      <c r="E10" s="60"/>
      <c r="F10" s="60"/>
      <c r="G10" s="45" t="s">
        <v>3</v>
      </c>
      <c r="H10" s="36" t="s">
        <v>25</v>
      </c>
      <c r="I10" s="44" t="s">
        <v>20</v>
      </c>
      <c r="J10" s="44" t="s">
        <v>4</v>
      </c>
      <c r="K10" s="45" t="s">
        <v>5</v>
      </c>
      <c r="L10" s="46"/>
    </row>
    <row r="11" spans="2:12" x14ac:dyDescent="0.3">
      <c r="B11" s="29"/>
      <c r="C11"/>
      <c r="D11" s="3"/>
      <c r="E11" s="3"/>
      <c r="F11" s="3"/>
      <c r="G11"/>
      <c r="I11" s="40"/>
      <c r="J11" s="41"/>
      <c r="K11"/>
      <c r="L11" s="42"/>
    </row>
    <row r="12" spans="2:12" x14ac:dyDescent="0.3">
      <c r="B12" s="29"/>
      <c r="C12" s="4" t="s">
        <v>2</v>
      </c>
      <c r="D12" s="3"/>
      <c r="E12" s="3"/>
      <c r="F12" s="3"/>
      <c r="G12" s="74" t="s">
        <v>21</v>
      </c>
      <c r="H12" s="75">
        <v>0</v>
      </c>
      <c r="I12" s="40">
        <v>173.28</v>
      </c>
      <c r="J12" s="41">
        <f>+I12*H12</f>
        <v>0</v>
      </c>
      <c r="K12" t="s">
        <v>53</v>
      </c>
      <c r="L12" s="42"/>
    </row>
    <row r="13" spans="2:12" x14ac:dyDescent="0.3">
      <c r="B13" s="29"/>
      <c r="C13" s="4" t="s">
        <v>49</v>
      </c>
      <c r="D13" s="3"/>
      <c r="E13" s="3"/>
      <c r="F13" s="3"/>
      <c r="G13" s="74" t="s">
        <v>22</v>
      </c>
      <c r="H13" s="75">
        <v>0</v>
      </c>
      <c r="I13" s="40">
        <v>483</v>
      </c>
      <c r="J13" s="41">
        <f>+I13*H13</f>
        <v>0</v>
      </c>
      <c r="K13" t="s">
        <v>54</v>
      </c>
      <c r="L13" s="42"/>
    </row>
    <row r="14" spans="2:12" x14ac:dyDescent="0.3">
      <c r="B14" s="29"/>
      <c r="C14"/>
      <c r="D14" s="3"/>
      <c r="E14" s="3"/>
      <c r="F14" s="3"/>
      <c r="G14" s="74" t="s">
        <v>23</v>
      </c>
      <c r="H14" s="75">
        <v>0</v>
      </c>
      <c r="I14" s="40">
        <v>693</v>
      </c>
      <c r="J14" s="41">
        <f>+I14*H14</f>
        <v>0</v>
      </c>
      <c r="K14" t="s">
        <v>55</v>
      </c>
      <c r="L14" s="42"/>
    </row>
    <row r="15" spans="2:12" x14ac:dyDescent="0.3">
      <c r="B15" s="29"/>
      <c r="C15"/>
      <c r="D15" s="3"/>
      <c r="E15" s="3"/>
      <c r="F15" s="3"/>
      <c r="G15" s="74" t="s">
        <v>24</v>
      </c>
      <c r="H15" s="75">
        <v>0</v>
      </c>
      <c r="I15" s="40">
        <v>1023.75</v>
      </c>
      <c r="J15" s="41">
        <f>+I15*H15</f>
        <v>0</v>
      </c>
      <c r="K15" t="s">
        <v>56</v>
      </c>
      <c r="L15" s="42"/>
    </row>
    <row r="16" spans="2:12" ht="28.8" x14ac:dyDescent="0.3">
      <c r="B16" s="29"/>
      <c r="C16"/>
      <c r="D16" s="3"/>
      <c r="E16" s="3"/>
      <c r="F16" s="3"/>
      <c r="G16" s="76" t="s">
        <v>0</v>
      </c>
      <c r="H16" s="77">
        <v>0</v>
      </c>
      <c r="I16" s="47">
        <v>1050</v>
      </c>
      <c r="J16" s="48">
        <f>+I16*H16</f>
        <v>0</v>
      </c>
      <c r="K16" s="49" t="s">
        <v>60</v>
      </c>
      <c r="L16" s="42"/>
    </row>
    <row r="17" spans="2:12" x14ac:dyDescent="0.3">
      <c r="B17" s="29"/>
      <c r="C17" s="4"/>
      <c r="D17" s="3"/>
      <c r="E17" s="3"/>
      <c r="F17" s="3"/>
      <c r="G17" s="74" t="s">
        <v>48</v>
      </c>
      <c r="H17" s="75">
        <v>0</v>
      </c>
      <c r="I17" s="40">
        <v>30</v>
      </c>
      <c r="J17" s="41">
        <f t="shared" ref="J17:J18" si="0">+I17*H17</f>
        <v>0</v>
      </c>
      <c r="K17"/>
      <c r="L17" s="42"/>
    </row>
    <row r="18" spans="2:12" x14ac:dyDescent="0.3">
      <c r="B18" s="29"/>
      <c r="C18"/>
      <c r="D18" s="3"/>
      <c r="E18" s="3"/>
      <c r="F18" s="3"/>
      <c r="G18" s="74" t="s">
        <v>6</v>
      </c>
      <c r="H18" s="75">
        <v>0</v>
      </c>
      <c r="I18" s="40">
        <v>299</v>
      </c>
      <c r="J18" s="41">
        <f t="shared" si="0"/>
        <v>0</v>
      </c>
      <c r="K18" s="49" t="s">
        <v>45</v>
      </c>
      <c r="L18" s="42"/>
    </row>
    <row r="19" spans="2:12" x14ac:dyDescent="0.3">
      <c r="B19" s="29"/>
      <c r="C19"/>
      <c r="D19" s="3"/>
      <c r="E19" s="3"/>
      <c r="F19" s="3"/>
      <c r="G19" s="74"/>
      <c r="H19" s="75">
        <v>0</v>
      </c>
      <c r="I19" s="40"/>
      <c r="J19" s="41"/>
      <c r="K19"/>
      <c r="L19" s="42"/>
    </row>
    <row r="20" spans="2:12" x14ac:dyDescent="0.3">
      <c r="B20" s="29"/>
      <c r="C20" s="4" t="s">
        <v>57</v>
      </c>
      <c r="D20" s="3"/>
      <c r="E20" s="3"/>
      <c r="F20" s="3"/>
      <c r="G20" s="74" t="s">
        <v>44</v>
      </c>
      <c r="H20" s="75">
        <v>0</v>
      </c>
      <c r="I20" s="40">
        <v>420</v>
      </c>
      <c r="J20" s="41">
        <f>+I20*H20</f>
        <v>0</v>
      </c>
      <c r="K20"/>
      <c r="L20" s="42"/>
    </row>
    <row r="21" spans="2:12" x14ac:dyDescent="0.3">
      <c r="B21" s="29"/>
      <c r="C21" s="4"/>
      <c r="D21" s="3"/>
      <c r="E21" s="3"/>
      <c r="F21" s="3"/>
      <c r="G21" s="74" t="s">
        <v>8</v>
      </c>
      <c r="H21" s="75">
        <v>0</v>
      </c>
      <c r="I21" s="40">
        <v>603.75</v>
      </c>
      <c r="J21" s="41">
        <f>+H21*I21</f>
        <v>0</v>
      </c>
      <c r="K21"/>
      <c r="L21" s="42"/>
    </row>
    <row r="22" spans="2:12" x14ac:dyDescent="0.3">
      <c r="B22" s="29"/>
      <c r="C22"/>
      <c r="D22" s="3"/>
      <c r="E22" s="3"/>
      <c r="F22" s="3"/>
      <c r="G22" s="74" t="s">
        <v>7</v>
      </c>
      <c r="H22" s="75">
        <v>0</v>
      </c>
      <c r="I22" s="40">
        <f>IF(D8&lt;=21,700,D8*33.8)</f>
        <v>700</v>
      </c>
      <c r="J22" s="41">
        <f>+H22*I22</f>
        <v>0</v>
      </c>
      <c r="K22" t="s">
        <v>62</v>
      </c>
      <c r="L22" s="42"/>
    </row>
    <row r="23" spans="2:12" x14ac:dyDescent="0.3">
      <c r="B23" s="29"/>
      <c r="C23" s="4"/>
      <c r="D23" s="3"/>
      <c r="E23" s="3"/>
      <c r="F23" s="3"/>
      <c r="G23" s="74" t="s">
        <v>12</v>
      </c>
      <c r="H23" s="75">
        <v>0</v>
      </c>
      <c r="I23" s="40">
        <f>D8*4.98</f>
        <v>0</v>
      </c>
      <c r="J23" s="41">
        <f>+H23*I23</f>
        <v>0</v>
      </c>
      <c r="K23" t="s">
        <v>63</v>
      </c>
      <c r="L23" s="42"/>
    </row>
    <row r="24" spans="2:12" x14ac:dyDescent="0.3">
      <c r="B24" s="29"/>
      <c r="C24"/>
      <c r="D24" s="3"/>
      <c r="E24" s="3"/>
      <c r="F24" s="3"/>
      <c r="G24" s="74" t="s">
        <v>13</v>
      </c>
      <c r="H24" s="78"/>
      <c r="I24" s="40"/>
      <c r="J24" s="41"/>
      <c r="K24"/>
      <c r="L24" s="42"/>
    </row>
    <row r="25" spans="2:12" x14ac:dyDescent="0.3">
      <c r="B25" s="29"/>
      <c r="C25"/>
      <c r="D25" s="3"/>
      <c r="E25" s="3"/>
      <c r="F25" s="3"/>
      <c r="G25" s="74" t="s">
        <v>14</v>
      </c>
      <c r="H25" s="75">
        <v>0</v>
      </c>
      <c r="I25" s="51">
        <v>115.5</v>
      </c>
      <c r="J25" s="41">
        <f>+H25*I25</f>
        <v>0</v>
      </c>
      <c r="K25" t="s">
        <v>9</v>
      </c>
      <c r="L25" s="42"/>
    </row>
    <row r="26" spans="2:12" x14ac:dyDescent="0.3">
      <c r="B26" s="29"/>
      <c r="C26"/>
      <c r="D26" s="3"/>
      <c r="E26" s="3"/>
      <c r="F26" s="3"/>
      <c r="G26" s="74" t="s">
        <v>15</v>
      </c>
      <c r="H26" s="75">
        <v>0</v>
      </c>
      <c r="I26" s="51">
        <v>215.25</v>
      </c>
      <c r="J26" s="41">
        <f>+H26*I26</f>
        <v>0</v>
      </c>
      <c r="K26" t="s">
        <v>9</v>
      </c>
      <c r="L26" s="42"/>
    </row>
    <row r="27" spans="2:12" x14ac:dyDescent="0.3">
      <c r="B27" s="29"/>
      <c r="C27"/>
      <c r="D27" s="3"/>
      <c r="E27" s="3"/>
      <c r="F27" s="3"/>
      <c r="G27" s="74" t="s">
        <v>16</v>
      </c>
      <c r="H27" s="75">
        <v>0</v>
      </c>
      <c r="I27" s="51">
        <v>346.5</v>
      </c>
      <c r="J27" s="1">
        <f>+H27*I27</f>
        <v>0</v>
      </c>
      <c r="K27" t="s">
        <v>9</v>
      </c>
      <c r="L27" s="42"/>
    </row>
    <row r="28" spans="2:12" x14ac:dyDescent="0.3">
      <c r="B28" s="29"/>
      <c r="C28"/>
      <c r="D28" s="3"/>
      <c r="E28" s="3"/>
      <c r="F28" s="3"/>
      <c r="G28" s="74"/>
      <c r="H28" s="78"/>
      <c r="I28" s="40"/>
      <c r="J28" s="41"/>
      <c r="K28"/>
      <c r="L28" s="42"/>
    </row>
    <row r="29" spans="2:12" x14ac:dyDescent="0.3">
      <c r="B29" s="29"/>
      <c r="C29" s="4" t="s">
        <v>10</v>
      </c>
      <c r="D29" s="3"/>
      <c r="E29" s="3"/>
      <c r="F29" s="3"/>
      <c r="G29" s="74" t="s">
        <v>26</v>
      </c>
      <c r="H29" s="75">
        <v>0</v>
      </c>
      <c r="I29" s="40">
        <v>73.5</v>
      </c>
      <c r="J29" s="41">
        <f>SUM(H29*I29)</f>
        <v>0</v>
      </c>
      <c r="K29"/>
      <c r="L29" s="42"/>
    </row>
    <row r="30" spans="2:12" x14ac:dyDescent="0.3">
      <c r="B30" s="29"/>
      <c r="C30" s="4"/>
      <c r="D30" s="3"/>
      <c r="E30" s="3"/>
      <c r="F30" s="3"/>
      <c r="G30" s="74" t="s">
        <v>11</v>
      </c>
      <c r="H30" s="75">
        <v>0</v>
      </c>
      <c r="I30" s="50">
        <f>(D8*F8)*2.76</f>
        <v>0</v>
      </c>
      <c r="J30" s="41">
        <f t="shared" ref="J30" si="1">+H30*I30</f>
        <v>0</v>
      </c>
      <c r="K30" t="s">
        <v>64</v>
      </c>
      <c r="L30" s="42"/>
    </row>
    <row r="31" spans="2:12" x14ac:dyDescent="0.3">
      <c r="B31" s="29"/>
      <c r="C31"/>
      <c r="D31" s="3"/>
      <c r="E31" s="3"/>
      <c r="F31" s="3"/>
      <c r="G31" s="74" t="s">
        <v>27</v>
      </c>
      <c r="H31" s="75">
        <v>0</v>
      </c>
      <c r="I31" s="50">
        <f>(D8*F8)*2.65</f>
        <v>0</v>
      </c>
      <c r="J31" s="41">
        <f>+H31*I31</f>
        <v>0</v>
      </c>
      <c r="K31" t="s">
        <v>66</v>
      </c>
      <c r="L31" s="42"/>
    </row>
    <row r="32" spans="2:12" x14ac:dyDescent="0.3">
      <c r="B32" s="29"/>
      <c r="C32" s="4" t="s">
        <v>17</v>
      </c>
      <c r="D32" s="5"/>
      <c r="E32" s="5"/>
      <c r="F32" s="5"/>
      <c r="G32"/>
      <c r="I32" s="40" t="s">
        <v>47</v>
      </c>
      <c r="J32" s="41">
        <f>J27+J26+J25+J31+J23+J30+J29+J22+J21+J20+J18+J17+J16+J15+J14+J13+J12</f>
        <v>0</v>
      </c>
      <c r="K32"/>
      <c r="L32" s="42"/>
    </row>
    <row r="33" spans="2:12" x14ac:dyDescent="0.3">
      <c r="B33" s="29"/>
      <c r="C33" t="s">
        <v>65</v>
      </c>
      <c r="D33" s="3"/>
      <c r="E33" s="3"/>
      <c r="F33" s="3"/>
      <c r="G33"/>
      <c r="I33" s="40"/>
      <c r="J33" s="41"/>
      <c r="K33"/>
      <c r="L33" s="42"/>
    </row>
    <row r="34" spans="2:12" x14ac:dyDescent="0.3">
      <c r="B34" s="29"/>
      <c r="C34" t="s">
        <v>50</v>
      </c>
      <c r="D34" s="3"/>
      <c r="E34" s="3"/>
      <c r="F34" s="3"/>
      <c r="G34"/>
      <c r="I34" s="40"/>
      <c r="J34" s="41"/>
      <c r="K34"/>
      <c r="L34" s="42"/>
    </row>
    <row r="35" spans="2:12" x14ac:dyDescent="0.3">
      <c r="B35" s="29"/>
      <c r="C35"/>
      <c r="D35" s="3"/>
      <c r="E35" s="3"/>
      <c r="F35" s="3"/>
      <c r="G35"/>
      <c r="I35" s="40" t="s">
        <v>38</v>
      </c>
      <c r="J35" s="41">
        <f>(J32-J18-J17)*15%</f>
        <v>0</v>
      </c>
      <c r="K35"/>
      <c r="L35" s="42"/>
    </row>
    <row r="36" spans="2:12" x14ac:dyDescent="0.3">
      <c r="B36" s="29"/>
      <c r="C36"/>
      <c r="D36" s="3"/>
      <c r="E36" s="3"/>
      <c r="F36" s="3"/>
      <c r="G36"/>
      <c r="I36" s="40"/>
      <c r="J36" s="41"/>
      <c r="K36"/>
      <c r="L36" s="42"/>
    </row>
    <row r="37" spans="2:12" ht="15" thickBot="1" x14ac:dyDescent="0.35">
      <c r="B37" s="29"/>
      <c r="C37"/>
      <c r="D37" s="3"/>
      <c r="E37" s="3"/>
      <c r="F37" s="3"/>
      <c r="G37"/>
      <c r="I37" s="52" t="s">
        <v>39</v>
      </c>
      <c r="J37" s="53">
        <f>J35+J32</f>
        <v>0</v>
      </c>
      <c r="K37" t="s">
        <v>58</v>
      </c>
      <c r="L37" s="42"/>
    </row>
    <row r="38" spans="2:12" ht="15.6" thickTop="1" thickBot="1" x14ac:dyDescent="0.35">
      <c r="B38" s="38"/>
      <c r="C38" s="61"/>
      <c r="D38" s="62"/>
      <c r="E38" s="62"/>
      <c r="F38" s="62"/>
      <c r="G38" s="59"/>
      <c r="H38" s="39"/>
      <c r="I38" s="54"/>
      <c r="J38" s="55"/>
      <c r="K38" s="56" t="s">
        <v>67</v>
      </c>
      <c r="L38" s="57"/>
    </row>
  </sheetData>
  <mergeCells count="4">
    <mergeCell ref="C4:K4"/>
    <mergeCell ref="B2:L2"/>
    <mergeCell ref="D6:J6"/>
    <mergeCell ref="D5:G5"/>
  </mergeCells>
  <pageMargins left="0" right="0" top="0" bottom="0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5" sqref="I15"/>
    </sheetView>
  </sheetViews>
  <sheetFormatPr defaultRowHeight="14.4" x14ac:dyDescent="0.3"/>
  <cols>
    <col min="1" max="1" width="10.21875" customWidth="1"/>
    <col min="2" max="2" width="11.44140625" customWidth="1"/>
    <col min="3" max="3" width="15.44140625" customWidth="1"/>
    <col min="4" max="4" width="9.109375" style="3"/>
    <col min="5" max="5" width="12.44140625" style="1" customWidth="1"/>
    <col min="6" max="6" width="11.88671875" customWidth="1"/>
  </cols>
  <sheetData>
    <row r="1" spans="1:7" ht="15.6" x14ac:dyDescent="0.3">
      <c r="A1" s="11" t="s">
        <v>18</v>
      </c>
      <c r="B1" s="84"/>
      <c r="C1" s="84"/>
      <c r="D1" s="84"/>
      <c r="E1" s="84"/>
      <c r="F1" s="84"/>
      <c r="G1" s="84"/>
    </row>
    <row r="2" spans="1:7" ht="15.6" x14ac:dyDescent="0.3">
      <c r="A2" s="11" t="s">
        <v>19</v>
      </c>
      <c r="B2" s="68"/>
      <c r="E2"/>
    </row>
    <row r="3" spans="1:7" x14ac:dyDescent="0.3">
      <c r="E3"/>
      <c r="G3" s="6"/>
    </row>
    <row r="5" spans="1:7" ht="15.6" x14ac:dyDescent="0.3">
      <c r="B5" s="7"/>
      <c r="C5" s="14" t="s">
        <v>30</v>
      </c>
      <c r="D5" s="15" t="s">
        <v>36</v>
      </c>
      <c r="E5" s="16" t="s">
        <v>28</v>
      </c>
      <c r="F5" s="17" t="s">
        <v>4</v>
      </c>
    </row>
    <row r="6" spans="1:7" ht="15.6" x14ac:dyDescent="0.3">
      <c r="B6" s="12" t="s">
        <v>8</v>
      </c>
      <c r="C6" s="69" t="s">
        <v>34</v>
      </c>
      <c r="D6" s="70"/>
      <c r="E6" s="71">
        <v>25</v>
      </c>
      <c r="F6" s="72">
        <f>E6*D6</f>
        <v>0</v>
      </c>
    </row>
    <row r="7" spans="1:7" ht="15.6" x14ac:dyDescent="0.3">
      <c r="B7" s="9"/>
      <c r="C7" s="69" t="s">
        <v>35</v>
      </c>
      <c r="D7" s="69"/>
      <c r="E7" s="71">
        <v>50</v>
      </c>
      <c r="F7" s="72">
        <f>E7*D7</f>
        <v>0</v>
      </c>
    </row>
    <row r="8" spans="1:7" ht="15.6" x14ac:dyDescent="0.3">
      <c r="B8" s="9"/>
      <c r="C8" s="69"/>
      <c r="D8" s="73" t="s">
        <v>37</v>
      </c>
      <c r="E8" s="71"/>
      <c r="F8" s="72"/>
    </row>
    <row r="9" spans="1:7" ht="15.6" x14ac:dyDescent="0.3">
      <c r="B9" s="13" t="s">
        <v>8</v>
      </c>
      <c r="C9" s="69" t="s">
        <v>31</v>
      </c>
      <c r="D9" s="70"/>
      <c r="E9" s="71">
        <v>500</v>
      </c>
      <c r="F9" s="72">
        <f>+D9*E9</f>
        <v>0</v>
      </c>
    </row>
    <row r="10" spans="1:7" ht="15.6" x14ac:dyDescent="0.3">
      <c r="B10" s="10"/>
      <c r="F10" s="4"/>
    </row>
    <row r="11" spans="1:7" ht="15.6" x14ac:dyDescent="0.3">
      <c r="B11" s="11"/>
      <c r="F11" s="4"/>
    </row>
    <row r="12" spans="1:7" ht="15.6" x14ac:dyDescent="0.3">
      <c r="B12" s="11"/>
      <c r="F12" s="4"/>
    </row>
    <row r="13" spans="1:7" ht="15.6" x14ac:dyDescent="0.3">
      <c r="B13" s="9"/>
      <c r="C13" s="19" t="s">
        <v>29</v>
      </c>
      <c r="D13" s="19" t="s">
        <v>36</v>
      </c>
      <c r="E13" s="20" t="s">
        <v>28</v>
      </c>
      <c r="F13" s="21" t="s">
        <v>4</v>
      </c>
    </row>
    <row r="14" spans="1:7" ht="15.6" x14ac:dyDescent="0.3">
      <c r="B14" s="18" t="s">
        <v>7</v>
      </c>
      <c r="C14" s="70"/>
      <c r="D14" s="69">
        <v>1</v>
      </c>
      <c r="E14" s="71">
        <v>1.5</v>
      </c>
      <c r="F14" s="72">
        <f>C14*D14*E14</f>
        <v>0</v>
      </c>
    </row>
    <row r="15" spans="1:7" x14ac:dyDescent="0.3">
      <c r="B15" s="8"/>
    </row>
    <row r="17" spans="1:6" x14ac:dyDescent="0.3">
      <c r="D17" s="5" t="s">
        <v>41</v>
      </c>
      <c r="E17" s="4" t="s">
        <v>40</v>
      </c>
      <c r="F17" s="2">
        <f>(F6+F7+F9+F14)*1.15</f>
        <v>0</v>
      </c>
    </row>
    <row r="19" spans="1:6" x14ac:dyDescent="0.3">
      <c r="A19" t="s">
        <v>32</v>
      </c>
      <c r="E19" s="22"/>
      <c r="F19" s="2"/>
    </row>
    <row r="20" spans="1:6" x14ac:dyDescent="0.3">
      <c r="A20" t="s">
        <v>33</v>
      </c>
    </row>
    <row r="21" spans="1:6" x14ac:dyDescent="0.3">
      <c r="E21" s="2"/>
      <c r="F21" s="2"/>
    </row>
  </sheetData>
  <mergeCells count="1"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</vt:lpstr>
      <vt:lpstr>Visitor</vt:lpstr>
    </vt:vector>
  </TitlesOfParts>
  <Company>ACSI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Blakeney</dc:creator>
  <cp:lastModifiedBy>blbla</cp:lastModifiedBy>
  <cp:lastPrinted>2024-01-28T18:00:00Z</cp:lastPrinted>
  <dcterms:created xsi:type="dcterms:W3CDTF">2014-04-29T17:22:41Z</dcterms:created>
  <dcterms:modified xsi:type="dcterms:W3CDTF">2024-01-28T18:01:13Z</dcterms:modified>
</cp:coreProperties>
</file>